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CFO\Cogdell Memorial\John\Hospital District\Debt\"/>
    </mc:Choice>
  </mc:AlternateContent>
  <bookViews>
    <workbookView xWindow="0" yWindow="0" windowWidth="28800" windowHeight="11535" tabRatio="685" activeTab="1"/>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4" i="4" l="1"/>
  <c r="B23" i="4"/>
  <c r="B22" i="4"/>
  <c r="B12" i="4"/>
  <c r="B11" i="4"/>
  <c r="B10" i="4"/>
  <c r="E21" i="3"/>
  <c r="E20" i="3"/>
  <c r="E19" i="3"/>
  <c r="E18" i="3"/>
  <c r="E17" i="3"/>
  <c r="E16" i="3"/>
  <c r="E15" i="3"/>
  <c r="E14" i="3"/>
  <c r="E13" i="3"/>
  <c r="D15" i="3"/>
  <c r="D14" i="3"/>
  <c r="D13" i="3"/>
  <c r="D20" i="3"/>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<sst xmlns="http://schemas.openxmlformats.org/spreadsheetml/2006/main" count="468" uniqueCount="331">
  <si>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</si>
  <si>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</si>
  <si>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</si>
  <si>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</si>
  <si>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</si>
  <si>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</si>
  <si>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</si>
  <si>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</si>
  <si>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</si>
  <si>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</si>
  <si>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</si>
  <si>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</si>
  <si>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</si>
  <si>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</si>
  <si>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</si>
  <si>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</si>
  <si>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</si>
  <si>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</si>
  <si>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</si>
  <si>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</si>
  <si>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</si>
  <si>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</si>
  <si>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</si>
  <si>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</si>
  <si>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</si>
  <si>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</si>
  <si>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</si>
  <si>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</si>
  <si>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</si>
  <si>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</si>
  <si>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</si>
  <si>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</si>
  <si>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</si>
  <si>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</si>
  <si>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</si>
  <si>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</si>
  <si>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</si>
  <si>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</si>
  <si>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</si>
  <si>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</si>
  <si>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</si>
  <si>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</si>
  <si>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</si>
  <si>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</si>
  <si>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</si>
  <si>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</si>
  <si>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</si>
  <si>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</si>
  <si>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</si>
  <si>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</si>
  <si>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</si>
  <si>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</si>
  <si>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</si>
  <si>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</si>
  <si>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</si>
  <si>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</si>
  <si>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</si>
  <si>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</si>
  <si>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</si>
  <si>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</si>
  <si>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</si>
  <si>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</si>
  <si>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</si>
  <si>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</si>
  <si>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</si>
  <si>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</si>
  <si>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</si>
  <si>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</si>
  <si>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</si>
  <si>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</si>
  <si>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</si>
  <si>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</si>
  <si>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</si>
  <si>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</si>
  <si>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</si>
  <si>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</si>
  <si>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</si>
  <si>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</si>
  <si>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</si>
  <si>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</si>
  <si>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</si>
  <si>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</si>
  <si>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</si>
  <si>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</si>
  <si>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</si>
  <si>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</si>
  <si>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</si>
  <si>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</si>
  <si>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</si>
  <si>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</si>
  <si>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</si>
  <si>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</si>
  <si>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</si>
  <si>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</si>
  <si>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</si>
  <si>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</si>
  <si>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</si>
  <si>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</si>
  <si>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</si>
  <si>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</si>
  <si>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</si>
  <si>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</si>
  <si>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</si>
  <si>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</si>
  <si>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</si>
  <si>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</si>
  <si>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</si>
  <si>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</si>
  <si>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</si>
  <si>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</si>
  <si>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</si>
  <si>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</si>
  <si>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</si>
  <si>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</si>
  <si>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</si>
  <si>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</si>
  <si>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</si>
  <si>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</si>
  <si>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</si>
  <si>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</si>
  <si>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</si>
  <si>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</si>
  <si>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</si>
  <si>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</si>
  <si>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</si>
  <si>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</si>
  <si>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</si>
  <si>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</si>
  <si>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</si>
  <si>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</si>
  <si>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</si>
  <si>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</si>
  <si>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</si>
  <si>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</si>
  <si>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</si>
  <si>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</si>
  <si>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</si>
  <si>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</si>
  <si>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</si>
  <si>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</si>
  <si>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</si>
  <si>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</si>
  <si>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</si>
  <si>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</si>
  <si>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</si>
  <si>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</si>
  <si>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</si>
  <si>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</si>
  <si>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</si>
  <si>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</si>
  <si>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</si>
  <si>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</si>
  <si>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</si>
  <si>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</si>
  <si>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</si>
  <si>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</si>
  <si>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</si>
  <si>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</si>
  <si>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</si>
  <si>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</si>
  <si>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</si>
  <si>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</si>
  <si>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</si>
  <si>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</si>
  <si>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</si>
  <si>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</si>
  <si>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</si>
  <si>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</si>
  <si>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</si>
  <si>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</si>
  <si>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</si>
  <si>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</si>
  <si>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</si>
  <si>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</si>
  <si>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</si>
  <si>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</si>
  <si>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</si>
  <si>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</si>
  <si>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</si>
  <si>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</si>
  <si>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</si>
  <si>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</si>
  <si>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</si>
  <si>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</si>
  <si>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</si>
  <si>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</si>
  <si>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</si>
  <si>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</si>
  <si>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</si>
  <si>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</si>
  <si>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</si>
  <si>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</si>
  <si>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</si>
  <si>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</si>
  <si>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</si>
  <si>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</si>
  <si>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</si>
  <si>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</si>
  <si>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</si>
  <si>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</si>
  <si>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</si>
  <si>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</si>
  <si>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</si>
  <si>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</si>
  <si>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</si>
  <si>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</si>
  <si>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</si>
  <si>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</si>
  <si>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</si>
  <si>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</si>
  <si>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</si>
  <si>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</si>
  <si>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</si>
  <si>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</si>
  <si>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</si>
  <si>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</si>
  <si>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</si>
  <si>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</si>
  <si>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</si>
  <si>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</si>
  <si>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</si>
  <si>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</si>
  <si>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</si>
  <si>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</si>
  <si>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</si>
  <si>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</si>
  <si>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</si>
  <si>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</si>
  <si>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</si>
  <si>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</si>
  <si>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</si>
  <si>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</si>
  <si>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</si>
  <si>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</si>
  <si>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</si>
  <si>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</si>
  <si>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</si>
  <si>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</si>
  <si>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</si>
  <si>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</si>
  <si>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</si>
  <si>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</si>
  <si>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</si>
  <si>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</si>
  <si>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</si>
  <si>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</si>
  <si>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</si>
  <si>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</si>
  <si>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</si>
  <si>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</si>
  <si>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</si>
  <si>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</si>
  <si>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</si>
  <si>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</si>
  <si>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</si>
  <si>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</si>
  <si>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</si>
  <si>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</si>
  <si>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</si>
  <si>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</si>
  <si>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</si>
  <si>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</si>
  <si>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</si>
  <si>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</si>
  <si>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</si>
  <si>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</si>
  <si>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</si>
  <si>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</si>
  <si>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</si>
  <si>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</si>
  <si>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</si>
  <si>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</si>
  <si>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</si>
  <si>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</si>
  <si>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</si>
  <si>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</si>
  <si>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</si>
  <si>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</si>
  <si>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</si>
  <si>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</si>
  <si>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</si>
  <si>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</si>
  <si>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</si>
  <si>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</si>
  <si>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</si>
  <si>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</si>
  <si>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</si>
  <si>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</si>
  <si>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</si>
  <si>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</si>
  <si>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</si>
  <si>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</si>
  <si>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</si>
  <si>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</si>
  <si>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</si>
  <si>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</si>
  <si>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</si>
  <si>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</si>
  <si>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</si>
  <si>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Scurry County Hospital District</t>
  </si>
  <si>
    <t>Hospital District</t>
  </si>
  <si>
    <t>www.cogdellhospital.com</t>
  </si>
  <si>
    <t>325-574-7437</t>
  </si>
  <si>
    <t>John H Everett, FACHE</t>
  </si>
  <si>
    <t>CFO</t>
  </si>
  <si>
    <t>325-574-7439</t>
  </si>
  <si>
    <t>cmh.jeverett@cogdellhospital.com</t>
  </si>
  <si>
    <t>1700 Cogdell Blvd</t>
  </si>
  <si>
    <t>Snyder</t>
  </si>
  <si>
    <t>Scurry</t>
  </si>
  <si>
    <t>GO Ref Bonds Series 2011</t>
  </si>
  <si>
    <t>Lab Equipment</t>
  </si>
  <si>
    <t>Equipment Loan</t>
  </si>
  <si>
    <t>Hospital Revenue &amp; Refunding Bonds 2016</t>
  </si>
  <si>
    <t>Hospital Revenue &amp; Refunding Bonds 2017</t>
  </si>
  <si>
    <t>CT Scan Purchase Lease</t>
  </si>
  <si>
    <t xml:space="preserve">MRI </t>
  </si>
  <si>
    <t>Portable X Ray - New</t>
  </si>
  <si>
    <t>Portable X Ray - Upgrade</t>
  </si>
  <si>
    <t>Hospital Revenue Bonds - 2020</t>
  </si>
  <si>
    <t>Refinance 2011 GO Bonds</t>
  </si>
  <si>
    <t>Purchase new Lab Equipment</t>
  </si>
  <si>
    <t xml:space="preserve">Purchase New Equipment </t>
  </si>
  <si>
    <t>Refinance Construction Loan</t>
  </si>
  <si>
    <t>Purchase new CT Scan</t>
  </si>
  <si>
    <t>Purchase new MRI</t>
  </si>
  <si>
    <t>Purchase New Portable X Ray</t>
  </si>
  <si>
    <t>Upgrade Exisiting Portable X Ray</t>
  </si>
  <si>
    <t>X Ray Room</t>
  </si>
  <si>
    <t>Upgrade X Ray Room and Table</t>
  </si>
  <si>
    <t>Municipal Advisory Council of Texas,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</si>
</sst>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8">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14" fontId="6" fillId="0" borderId="1" xfId="1" applyNumberFormat="1" applyBorder="1" applyAlignment="1" applyProtection="1">
      <alignment horizontal="left"/>
      <protection locked="0"/>
    </xf>
  </cellXfs>
  <cellStyles count="2">
    <cellStyle name="Hyperlink" xfId="1" builtinId="8"/>
    <cellStyle name="Normal" xfId="0" builtinId="0"/>
  </cellStyles>
  <dxfs count="12">
    <dxf>
      <font>
        <b/>
        <i val="0"/>
      </font>
      <fill>
        <patternFill>
          <bgColor theme="5" tint="0.39994506668294322"/>
        </patternFill>
      </fill>
    </dxf>
    <dxf>
      <font>
        <b/>
        <i val="0"/>
      </font>
      <fill>
        <patternFill>
          <bgColor theme="5" tint="0.39994506668294322"/>
        </patternFill>
      </fill>
    </dxf>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ogdellhospital.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9"/>
  <sheetViews>
    <sheetView zoomScale="85" zoomScaleNormal="85" workbookViewId="0">
      <selection sqref="A1:XFD1048576"/>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5">
      <c r="A2" s="70" t="s">
        <v>281</v>
      </c>
    </row>
    <row r="3" spans="1:1" ht="24.95" customHeight="1" x14ac:dyDescent="0.3">
      <c r="A3" s="68" t="s">
        <v>282</v>
      </c>
    </row>
    <row r="4" spans="1:1" ht="24.95" customHeight="1" x14ac:dyDescent="0.3">
      <c r="A4" s="68" t="s">
        <v>283</v>
      </c>
    </row>
    <row r="5" spans="1:1" ht="24.95" customHeight="1" x14ac:dyDescent="0.3">
      <c r="A5" s="68" t="s">
        <v>284</v>
      </c>
    </row>
    <row r="6" spans="1:1" ht="24.95" customHeight="1" x14ac:dyDescent="0.3">
      <c r="A6" s="68" t="s">
        <v>285</v>
      </c>
    </row>
    <row r="7" spans="1:1" ht="24.95" customHeight="1" x14ac:dyDescent="0.3">
      <c r="A7" s="68" t="s">
        <v>286</v>
      </c>
    </row>
    <row r="8" spans="1:1" ht="24.95" customHeight="1" x14ac:dyDescent="0.3">
      <c r="A8" s="68" t="s">
        <v>287</v>
      </c>
    </row>
    <row r="9" spans="1:1" ht="24.95" customHeight="1" x14ac:dyDescent="0.3">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sheetPr>
  <dimension ref="A1:D35"/>
  <sheetViews>
    <sheetView tabSelected="1" zoomScale="85" zoomScaleNormal="85" workbookViewId="0">
      <selection activeCell="B21" sqref="B21"/>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278</v>
      </c>
      <c r="B2" s="24"/>
    </row>
    <row r="3" spans="1:2" x14ac:dyDescent="0.25">
      <c r="A3" s="38" t="s">
        <v>0</v>
      </c>
      <c r="B3" s="13"/>
    </row>
    <row r="4" spans="1:2" x14ac:dyDescent="0.25">
      <c r="A4" s="71" t="s">
        <v>237</v>
      </c>
      <c r="B4" s="76" t="s">
        <v>299</v>
      </c>
    </row>
    <row r="5" spans="1:2" x14ac:dyDescent="0.25">
      <c r="A5" s="71" t="s">
        <v>238</v>
      </c>
      <c r="B5" s="76" t="s">
        <v>20</v>
      </c>
    </row>
    <row r="6" spans="1:2" x14ac:dyDescent="0.25">
      <c r="A6" s="14" t="s">
        <v>22</v>
      </c>
      <c r="B6" s="77" t="s">
        <v>300</v>
      </c>
    </row>
    <row r="7" spans="1:2" x14ac:dyDescent="0.25">
      <c r="A7" s="14" t="s">
        <v>239</v>
      </c>
      <c r="B7" s="76">
        <v>2021</v>
      </c>
    </row>
    <row r="8" spans="1:2" x14ac:dyDescent="0.25">
      <c r="A8" s="14" t="s">
        <v>298</v>
      </c>
      <c r="B8" s="78">
        <v>44197</v>
      </c>
    </row>
    <row r="9" spans="1:2" x14ac:dyDescent="0.25">
      <c r="A9" s="14" t="s">
        <v>14</v>
      </c>
      <c r="B9" s="72">
        <v>44561</v>
      </c>
    </row>
    <row r="10" spans="1:2" x14ac:dyDescent="0.25">
      <c r="A10" s="14" t="s">
        <v>21</v>
      </c>
      <c r="B10" s="97" t="s">
        <v>301</v>
      </c>
    </row>
    <row r="11" spans="1:2" x14ac:dyDescent="0.25">
      <c r="A11" s="14" t="s">
        <v>240</v>
      </c>
      <c r="B11" s="79" t="s">
        <v>302</v>
      </c>
    </row>
    <row r="12" spans="1:2" x14ac:dyDescent="0.25">
      <c r="A12" s="14" t="s">
        <v>214</v>
      </c>
      <c r="B12" s="76"/>
    </row>
    <row r="13" spans="1:2" x14ac:dyDescent="0.25">
      <c r="A13" s="71" t="s">
        <v>241</v>
      </c>
      <c r="B13" s="76" t="s">
        <v>12</v>
      </c>
    </row>
    <row r="14" spans="1:2" x14ac:dyDescent="0.25">
      <c r="A14" s="39"/>
      <c r="B14" s="22"/>
    </row>
    <row r="15" spans="1:2" x14ac:dyDescent="0.25">
      <c r="A15" s="38" t="s">
        <v>3</v>
      </c>
      <c r="B15" s="19"/>
    </row>
    <row r="16" spans="1:2" x14ac:dyDescent="0.25">
      <c r="A16" s="18" t="s">
        <v>242</v>
      </c>
      <c r="B16" s="76" t="s">
        <v>303</v>
      </c>
    </row>
    <row r="17" spans="1:2" x14ac:dyDescent="0.25">
      <c r="A17" s="18" t="s">
        <v>243</v>
      </c>
      <c r="B17" s="76" t="s">
        <v>304</v>
      </c>
    </row>
    <row r="18" spans="1:2" x14ac:dyDescent="0.25">
      <c r="A18" s="18" t="s">
        <v>244</v>
      </c>
      <c r="B18" s="79" t="s">
        <v>305</v>
      </c>
    </row>
    <row r="19" spans="1:2" x14ac:dyDescent="0.25">
      <c r="A19" s="18" t="s">
        <v>4</v>
      </c>
      <c r="B19" s="76" t="s">
        <v>306</v>
      </c>
    </row>
    <row r="20" spans="1:2" x14ac:dyDescent="0.25">
      <c r="A20" s="18" t="s">
        <v>245</v>
      </c>
      <c r="B20" s="76" t="s">
        <v>307</v>
      </c>
    </row>
    <row r="21" spans="1:2" x14ac:dyDescent="0.25">
      <c r="A21" s="18" t="s">
        <v>5</v>
      </c>
      <c r="B21" s="76"/>
    </row>
    <row r="22" spans="1:2" x14ac:dyDescent="0.25">
      <c r="A22" s="18" t="s">
        <v>246</v>
      </c>
      <c r="B22" s="76" t="s">
        <v>308</v>
      </c>
    </row>
    <row r="23" spans="1:2" x14ac:dyDescent="0.25">
      <c r="A23" s="18" t="s">
        <v>247</v>
      </c>
      <c r="B23" s="80">
        <v>79549</v>
      </c>
    </row>
    <row r="24" spans="1:2" x14ac:dyDescent="0.25">
      <c r="A24" s="18" t="s">
        <v>248</v>
      </c>
      <c r="B24" s="76" t="s">
        <v>309</v>
      </c>
    </row>
    <row r="25" spans="1:2" x14ac:dyDescent="0.25">
      <c r="A25" s="18" t="s">
        <v>279</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row r="32" spans="1:2" hidden="1" x14ac:dyDescent="0.25"/>
    <row r="33" hidden="1" x14ac:dyDescent="0.25"/>
    <row r="34" hidden="1" x14ac:dyDescent="0.25"/>
    <row r="35" hidden="1" x14ac:dyDescent="0.25"/>
  </sheetData>
  <conditionalFormatting sqref="B26:B30">
    <cfRule type="expression" dxfId="11" priority="5">
      <formula>$B$25="Yes"</formula>
    </cfRule>
  </conditionalFormatting>
  <conditionalFormatting sqref="B6">
    <cfRule type="expression" dxfId="10" priority="3">
      <formula>$B$5="Other"</formula>
    </cfRule>
    <cfRule type="expression" dxfId="9" priority="4">
      <formula>$B$5="(select)"</formula>
    </cfRule>
  </conditionalFormatting>
  <conditionalFormatting sqref="B9">
    <cfRule type="expression" dxfId="8" priority="1">
      <formula>$B$8=""</formula>
    </cfRule>
    <cfRule type="cellIs" dxfId="7"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 ref="B10" r:id="rId1"/>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14:formula1>
            <xm:f>Hide!$B$1:$B$7</xm:f>
          </x14:formula1>
          <xm:sqref>B5</xm:sqref>
        </x14:dataValidation>
        <x14:dataValidation type="list" allowBlank="1" showInputMessage="1" showErrorMessage="1">
          <x14:formula1>
            <xm:f>Hide!$C$1:$C$8</xm:f>
          </x14:formula1>
          <xm:sqref>B7</xm:sqref>
        </x14:dataValidation>
        <x14:dataValidation type="list" errorStyle="warning" allowBlank="1" showInputMessage="1" showErrorMessage="1" promptTitle="Reportable Debt" prompt="If you select &quot;No&quot;, be sure to indicate no reportable debt on tabs 2 and 3.">
          <x14:formula1>
            <xm:f>Hide!$A$1:$A$3</xm:f>
          </x14:formula1>
          <xm:sqref>B13</xm:sqref>
        </x14:dataValidation>
        <x14:dataValidation type="list" allowBlank="1" showInputMessage="1" showErrorMessage="1">
          <x14:formula1>
            <xm:f>[1]Hide!#REF!</xm:f>
          </x14:formula1>
          <xm:sqref>B25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sheetPr>
  <dimension ref="A1:S30052"/>
  <sheetViews>
    <sheetView zoomScale="85" zoomScaleNormal="85" workbookViewId="0">
      <selection activeCell="E22" sqref="E22"/>
    </sheetView>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Scurry County Hospital District</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2021</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275</v>
      </c>
      <c r="B6" s="36"/>
    </row>
    <row r="7" spans="1:19" s="21" customFormat="1" x14ac:dyDescent="0.25">
      <c r="A7" s="21" t="s">
        <v>293</v>
      </c>
      <c r="B7" s="22"/>
    </row>
    <row r="8" spans="1:19" s="33" customFormat="1" x14ac:dyDescent="0.25">
      <c r="A8" s="30" t="s">
        <v>269</v>
      </c>
      <c r="B8" s="32"/>
      <c r="C8" s="32"/>
      <c r="D8" s="32"/>
      <c r="E8" s="32"/>
      <c r="F8" s="32"/>
      <c r="G8" s="32"/>
      <c r="H8" s="32"/>
      <c r="I8" s="32"/>
      <c r="J8" s="32"/>
      <c r="K8" s="32"/>
      <c r="L8" s="32"/>
      <c r="M8" s="32"/>
      <c r="N8" s="32"/>
      <c r="O8" s="32"/>
      <c r="P8" s="32"/>
      <c r="Q8" s="32"/>
      <c r="R8" s="32"/>
      <c r="S8" s="32"/>
    </row>
    <row r="9" spans="1:19" s="48" customFormat="1" ht="78.75" x14ac:dyDescent="0.2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x14ac:dyDescent="0.25">
      <c r="A10" s="81" t="s">
        <v>310</v>
      </c>
      <c r="B10" s="82"/>
      <c r="C10" s="83">
        <v>3205000</v>
      </c>
      <c r="D10" s="83">
        <v>0</v>
      </c>
      <c r="E10" s="84">
        <v>0</v>
      </c>
      <c r="F10" s="85">
        <v>44454</v>
      </c>
      <c r="G10" s="82" t="s">
        <v>12</v>
      </c>
      <c r="H10" s="84">
        <v>3245385.45</v>
      </c>
      <c r="I10" s="84">
        <v>3245385.45</v>
      </c>
      <c r="J10" s="84">
        <f>H10-I10</f>
        <v>0</v>
      </c>
      <c r="K10" s="82" t="s">
        <v>320</v>
      </c>
      <c r="L10" s="82" t="s">
        <v>12</v>
      </c>
      <c r="M10" s="81" t="s">
        <v>61</v>
      </c>
      <c r="N10" s="81" t="s">
        <v>77</v>
      </c>
      <c r="O10" s="82" t="s">
        <v>77</v>
      </c>
      <c r="P10" s="82" t="s">
        <v>77</v>
      </c>
      <c r="Q10" s="82"/>
      <c r="R10" s="86"/>
      <c r="S10" s="86"/>
    </row>
    <row r="11" spans="1:19" s="3" customFormat="1" x14ac:dyDescent="0.25">
      <c r="A11" s="86"/>
      <c r="B11" s="86"/>
      <c r="C11" s="83">
        <v>0</v>
      </c>
      <c r="D11" s="83">
        <v>0</v>
      </c>
      <c r="E11" s="84">
        <v>0</v>
      </c>
      <c r="F11" s="87"/>
      <c r="G11" s="82" t="s">
        <v>13</v>
      </c>
      <c r="H11" s="84">
        <v>0</v>
      </c>
      <c r="I11" s="84">
        <v>0</v>
      </c>
      <c r="J11" s="84">
        <f t="shared" ref="J11:J61" si="0">H11-I11</f>
        <v>0</v>
      </c>
      <c r="K11" s="88"/>
      <c r="L11" s="82"/>
      <c r="M11" s="81"/>
      <c r="N11" s="81"/>
      <c r="O11" s="82"/>
      <c r="P11" s="82"/>
      <c r="Q11" s="82"/>
      <c r="R11" s="86"/>
      <c r="S11" s="86"/>
    </row>
    <row r="12" spans="1:19" s="3" customFormat="1" x14ac:dyDescent="0.25">
      <c r="A12" s="86" t="s">
        <v>311</v>
      </c>
      <c r="B12" s="86"/>
      <c r="C12" s="83">
        <v>464572.35</v>
      </c>
      <c r="D12" s="83">
        <v>0</v>
      </c>
      <c r="E12" s="84">
        <v>0</v>
      </c>
      <c r="F12" s="87">
        <v>44501</v>
      </c>
      <c r="G12" s="82" t="s">
        <v>13</v>
      </c>
      <c r="H12" s="84">
        <v>548220</v>
      </c>
      <c r="I12" s="84">
        <v>548220</v>
      </c>
      <c r="J12" s="84">
        <f t="shared" si="0"/>
        <v>0</v>
      </c>
      <c r="K12" s="88" t="s">
        <v>321</v>
      </c>
      <c r="L12" s="82" t="s">
        <v>13</v>
      </c>
      <c r="M12" s="81"/>
      <c r="N12" s="81"/>
      <c r="O12" s="82"/>
      <c r="P12" s="82"/>
      <c r="Q12" s="82"/>
      <c r="R12" s="86"/>
      <c r="S12" s="86"/>
    </row>
    <row r="13" spans="1:19" s="3" customFormat="1" x14ac:dyDescent="0.25">
      <c r="A13" s="86" t="s">
        <v>312</v>
      </c>
      <c r="B13" s="86"/>
      <c r="C13" s="83">
        <v>1700244.34</v>
      </c>
      <c r="D13" s="83">
        <f>1700244-90548.56-93382.73-96305.61-99319.98-102428.69</f>
        <v>1218258.43</v>
      </c>
      <c r="E13" s="84">
        <f>2156493.15-143766.21-143766.21-143766.21-143766.21-143766.21</f>
        <v>1437662.1</v>
      </c>
      <c r="F13" s="87">
        <v>48118</v>
      </c>
      <c r="G13" s="82" t="s">
        <v>13</v>
      </c>
      <c r="H13" s="84">
        <v>1700244.34</v>
      </c>
      <c r="I13" s="84">
        <v>1700244.34</v>
      </c>
      <c r="J13" s="84">
        <f>H13-I13</f>
        <v>0</v>
      </c>
      <c r="K13" s="88" t="s">
        <v>322</v>
      </c>
      <c r="L13" s="82" t="s">
        <v>13</v>
      </c>
      <c r="M13" s="81"/>
      <c r="N13" s="81"/>
      <c r="O13" s="82"/>
      <c r="P13" s="82"/>
      <c r="Q13" s="82"/>
      <c r="R13" s="86"/>
      <c r="S13" s="86"/>
    </row>
    <row r="14" spans="1:19" s="3" customFormat="1" x14ac:dyDescent="0.25">
      <c r="A14" s="86" t="s">
        <v>313</v>
      </c>
      <c r="B14" s="86"/>
      <c r="C14" s="83">
        <v>8316000</v>
      </c>
      <c r="D14" s="83">
        <f>8316000-444000-448000-464000-479000-496000</f>
        <v>5985000</v>
      </c>
      <c r="E14" s="84">
        <f>10740835.8-131161.8-585372-133824-581824-126208-590208-597320-118320-496000-110177-110177</f>
        <v>7160244</v>
      </c>
      <c r="F14" s="87">
        <v>48197</v>
      </c>
      <c r="G14" s="82" t="s">
        <v>13</v>
      </c>
      <c r="H14" s="84">
        <v>8316000</v>
      </c>
      <c r="I14" s="84">
        <v>8316000</v>
      </c>
      <c r="J14" s="84">
        <f>H14-I14</f>
        <v>0</v>
      </c>
      <c r="K14" s="88" t="s">
        <v>323</v>
      </c>
      <c r="L14" s="82" t="s">
        <v>13</v>
      </c>
      <c r="M14" s="81"/>
      <c r="N14" s="81"/>
      <c r="O14" s="82"/>
      <c r="P14" s="82"/>
      <c r="Q14" s="82"/>
      <c r="R14" s="86"/>
      <c r="S14" s="86"/>
    </row>
    <row r="15" spans="1:19" s="3" customFormat="1" x14ac:dyDescent="0.25">
      <c r="A15" s="86" t="s">
        <v>314</v>
      </c>
      <c r="B15" s="86"/>
      <c r="C15" s="83">
        <v>5013000</v>
      </c>
      <c r="D15" s="83">
        <f>5013000-260000-269000-279000-288000</f>
        <v>3917000</v>
      </c>
      <c r="E15" s="84">
        <f>6486787.8-87114.8-345221-80801-349801-76228-355228-71485-288000-71485-66589</f>
        <v>4694835</v>
      </c>
      <c r="F15" s="87">
        <v>48228</v>
      </c>
      <c r="G15" s="82" t="s">
        <v>13</v>
      </c>
      <c r="H15" s="84">
        <v>5013000</v>
      </c>
      <c r="I15" s="84">
        <v>5013000</v>
      </c>
      <c r="J15" s="84">
        <f t="shared" si="0"/>
        <v>0</v>
      </c>
      <c r="K15" s="88" t="s">
        <v>323</v>
      </c>
      <c r="L15" s="82" t="s">
        <v>13</v>
      </c>
      <c r="M15" s="81"/>
      <c r="N15" s="81"/>
      <c r="O15" s="82"/>
      <c r="P15" s="82"/>
      <c r="Q15" s="82"/>
      <c r="R15" s="86"/>
      <c r="S15" s="86"/>
    </row>
    <row r="16" spans="1:19" s="3" customFormat="1" x14ac:dyDescent="0.25">
      <c r="A16" s="86" t="s">
        <v>315</v>
      </c>
      <c r="B16" s="86"/>
      <c r="C16" s="83">
        <v>433714</v>
      </c>
      <c r="D16" s="83">
        <v>149360.85</v>
      </c>
      <c r="E16" s="84">
        <f>485393.76-((6741.58*12)*4)</f>
        <v>161797.92000000004</v>
      </c>
      <c r="F16" s="87">
        <v>45261</v>
      </c>
      <c r="G16" s="82" t="s">
        <v>13</v>
      </c>
      <c r="H16" s="84">
        <v>433714</v>
      </c>
      <c r="I16" s="84">
        <v>433714</v>
      </c>
      <c r="J16" s="84">
        <f t="shared" si="0"/>
        <v>0</v>
      </c>
      <c r="K16" s="88" t="s">
        <v>324</v>
      </c>
      <c r="L16" s="82" t="s">
        <v>13</v>
      </c>
      <c r="M16" s="81"/>
      <c r="N16" s="81"/>
      <c r="O16" s="82"/>
      <c r="P16" s="82"/>
      <c r="Q16" s="82"/>
      <c r="R16" s="86"/>
      <c r="S16" s="86"/>
    </row>
    <row r="17" spans="1:19" s="3" customFormat="1" x14ac:dyDescent="0.25">
      <c r="A17" s="86" t="s">
        <v>316</v>
      </c>
      <c r="B17" s="86"/>
      <c r="C17" s="83">
        <v>859897.04</v>
      </c>
      <c r="D17" s="83">
        <v>660448.68000000005</v>
      </c>
      <c r="E17" s="84">
        <f>943575-15726.25-15726.25-(15726.25*12)</f>
        <v>723407.5</v>
      </c>
      <c r="F17" s="87">
        <v>45931</v>
      </c>
      <c r="G17" s="82" t="s">
        <v>13</v>
      </c>
      <c r="H17" s="84">
        <v>859897.04</v>
      </c>
      <c r="I17" s="84">
        <v>859897.04</v>
      </c>
      <c r="J17" s="84">
        <f t="shared" si="0"/>
        <v>0</v>
      </c>
      <c r="K17" s="88" t="s">
        <v>325</v>
      </c>
      <c r="L17" s="82" t="s">
        <v>13</v>
      </c>
      <c r="M17" s="81"/>
      <c r="N17" s="81"/>
      <c r="O17" s="82"/>
      <c r="P17" s="82"/>
      <c r="Q17" s="82"/>
      <c r="R17" s="86"/>
      <c r="S17" s="86"/>
    </row>
    <row r="18" spans="1:19" s="3" customFormat="1" x14ac:dyDescent="0.25">
      <c r="A18" s="86" t="s">
        <v>317</v>
      </c>
      <c r="B18" s="86"/>
      <c r="C18" s="83">
        <v>122255</v>
      </c>
      <c r="D18" s="83">
        <v>87994.52</v>
      </c>
      <c r="E18" s="84">
        <f>134097.6-(2234.96*5)-(2234.96*12)</f>
        <v>96103.28</v>
      </c>
      <c r="F18" s="87">
        <v>45839</v>
      </c>
      <c r="G18" s="82" t="s">
        <v>13</v>
      </c>
      <c r="H18" s="84">
        <v>122255</v>
      </c>
      <c r="I18" s="84">
        <v>122255</v>
      </c>
      <c r="J18" s="84">
        <f t="shared" si="0"/>
        <v>0</v>
      </c>
      <c r="K18" s="88" t="s">
        <v>326</v>
      </c>
      <c r="L18" s="82" t="s">
        <v>13</v>
      </c>
      <c r="M18" s="81"/>
      <c r="N18" s="81"/>
      <c r="O18" s="82"/>
      <c r="P18" s="82"/>
      <c r="Q18" s="82"/>
      <c r="R18" s="86"/>
      <c r="S18" s="86"/>
    </row>
    <row r="19" spans="1:19" s="3" customFormat="1" x14ac:dyDescent="0.25">
      <c r="A19" s="86" t="s">
        <v>318</v>
      </c>
      <c r="B19" s="86"/>
      <c r="C19" s="83">
        <v>49900</v>
      </c>
      <c r="D19" s="83">
        <v>35890.839999999997</v>
      </c>
      <c r="E19" s="84">
        <f>54694.8-(911.58*5)-(911.58*12)</f>
        <v>39197.94</v>
      </c>
      <c r="F19" s="87">
        <v>45839</v>
      </c>
      <c r="G19" s="82" t="s">
        <v>13</v>
      </c>
      <c r="H19" s="84">
        <v>49900</v>
      </c>
      <c r="I19" s="84">
        <v>49900</v>
      </c>
      <c r="J19" s="84">
        <f t="shared" si="0"/>
        <v>0</v>
      </c>
      <c r="K19" s="88" t="s">
        <v>327</v>
      </c>
      <c r="L19" s="82" t="s">
        <v>13</v>
      </c>
      <c r="M19" s="81"/>
      <c r="N19" s="81"/>
      <c r="O19" s="82"/>
      <c r="P19" s="82"/>
      <c r="Q19" s="82"/>
      <c r="R19" s="86"/>
      <c r="S19" s="86"/>
    </row>
    <row r="20" spans="1:19" s="3" customFormat="1" x14ac:dyDescent="0.25">
      <c r="A20" s="86" t="s">
        <v>319</v>
      </c>
      <c r="B20" s="86"/>
      <c r="C20" s="83">
        <v>2100000</v>
      </c>
      <c r="D20" s="83">
        <f>2100000-82000</f>
        <v>2018000</v>
      </c>
      <c r="E20" s="84">
        <f>2694883.33-82000-26833.33-26250</f>
        <v>2559800</v>
      </c>
      <c r="F20" s="87">
        <v>51485</v>
      </c>
      <c r="G20" s="82" t="s">
        <v>13</v>
      </c>
      <c r="H20" s="84">
        <v>2100000</v>
      </c>
      <c r="I20" s="84">
        <v>2100000</v>
      </c>
      <c r="J20" s="84">
        <f t="shared" si="0"/>
        <v>0</v>
      </c>
      <c r="K20" s="88" t="s">
        <v>323</v>
      </c>
      <c r="L20" s="82" t="s">
        <v>13</v>
      </c>
      <c r="M20" s="81"/>
      <c r="N20" s="81"/>
      <c r="O20" s="82"/>
      <c r="P20" s="82"/>
      <c r="Q20" s="82"/>
      <c r="R20" s="86"/>
      <c r="S20" s="86"/>
    </row>
    <row r="21" spans="1:19" s="3" customFormat="1" x14ac:dyDescent="0.25">
      <c r="A21" s="86" t="s">
        <v>328</v>
      </c>
      <c r="B21" s="86"/>
      <c r="C21" s="83">
        <v>257224.61</v>
      </c>
      <c r="D21" s="83">
        <v>217943.47</v>
      </c>
      <c r="E21" s="84">
        <f>282903.6-(4715.06*9)</f>
        <v>240468.05999999997</v>
      </c>
      <c r="F21" s="87">
        <v>46082</v>
      </c>
      <c r="G21" s="82" t="s">
        <v>13</v>
      </c>
      <c r="H21" s="84">
        <v>257224.61</v>
      </c>
      <c r="I21" s="84">
        <v>257224.61</v>
      </c>
      <c r="J21" s="84">
        <f t="shared" si="0"/>
        <v>0</v>
      </c>
      <c r="K21" s="88" t="s">
        <v>329</v>
      </c>
      <c r="L21" s="82" t="s">
        <v>13</v>
      </c>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6" priority="6">
      <formula>$L10="No"</formula>
    </cfRule>
  </conditionalFormatting>
  <conditionalFormatting sqref="M62:Q110">
    <cfRule type="expression" dxfId="5" priority="3">
      <formula>$L62="No"</formula>
    </cfRule>
  </conditionalFormatting>
  <conditionalFormatting sqref="A10">
    <cfRule type="containsText" dxfId="1" priority="1" operator="containsText" text="No Reportable Debt">
      <formula>NOT(ISERROR(SEARCH("No Reportable Debt",A10)))</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S25"/>
  <sheetViews>
    <sheetView zoomScale="85" zoomScaleNormal="85" workbookViewId="0">
      <selection activeCell="B20" sqref="B20:B24"/>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Scurry County Hospital District</v>
      </c>
      <c r="C3" s="1"/>
      <c r="D3" s="1"/>
      <c r="E3" s="1"/>
      <c r="F3" s="1"/>
      <c r="H3" s="1"/>
      <c r="I3" s="1"/>
      <c r="J3" s="1"/>
      <c r="K3" s="1"/>
    </row>
    <row r="4" spans="1:11" x14ac:dyDescent="0.25">
      <c r="A4" s="14" t="s">
        <v>2</v>
      </c>
      <c r="B4" s="75">
        <f>IF(OR('1 - Contact Information'!B7="",'1 - Contact Information'!B7="(select)"),"",'1 - Contact Information'!B7)</f>
        <v>2021</v>
      </c>
      <c r="C4" s="1"/>
      <c r="D4" s="1"/>
      <c r="E4" s="1"/>
      <c r="F4" s="1"/>
      <c r="H4" s="1"/>
      <c r="I4" s="1"/>
      <c r="J4" s="1"/>
      <c r="K4" s="1"/>
    </row>
    <row r="5" spans="1:11" x14ac:dyDescent="0.25">
      <c r="A5" s="35"/>
      <c r="B5" s="59"/>
      <c r="C5" s="1"/>
      <c r="D5" s="1"/>
      <c r="E5" s="1"/>
      <c r="F5" s="1"/>
      <c r="H5" s="1"/>
      <c r="I5" s="1"/>
      <c r="J5" s="1"/>
      <c r="K5" s="1"/>
    </row>
    <row r="6" spans="1:11" x14ac:dyDescent="0.25">
      <c r="A6" s="35" t="s">
        <v>277</v>
      </c>
      <c r="B6" s="59"/>
      <c r="C6" s="1"/>
      <c r="D6" s="1"/>
      <c r="E6" s="1"/>
      <c r="F6" s="1"/>
      <c r="H6" s="1"/>
      <c r="I6" s="1"/>
      <c r="J6" s="1"/>
      <c r="K6" s="1"/>
    </row>
    <row r="7" spans="1:11" x14ac:dyDescent="0.25">
      <c r="A7" s="35" t="s">
        <v>294</v>
      </c>
      <c r="B7" s="59"/>
      <c r="C7" s="1"/>
      <c r="D7" s="1"/>
      <c r="E7" s="1"/>
      <c r="F7" s="1"/>
      <c r="H7" s="1"/>
      <c r="I7" s="1"/>
      <c r="J7" s="1"/>
      <c r="K7" s="1"/>
    </row>
    <row r="8" spans="1:11" x14ac:dyDescent="0.25">
      <c r="A8" s="21" t="s">
        <v>297</v>
      </c>
      <c r="B8" s="21"/>
    </row>
    <row r="9" spans="1:11" x14ac:dyDescent="0.25">
      <c r="A9" s="30" t="s">
        <v>225</v>
      </c>
      <c r="B9" s="31"/>
    </row>
    <row r="10" spans="1:11" x14ac:dyDescent="0.25">
      <c r="A10" s="57" t="s">
        <v>80</v>
      </c>
      <c r="B10" s="89">
        <f>SUM('2 - Individual Debt Obligations'!C10:C21)</f>
        <v>22521807.34</v>
      </c>
    </row>
    <row r="11" spans="1:11" x14ac:dyDescent="0.25">
      <c r="A11" s="58" t="s">
        <v>81</v>
      </c>
      <c r="B11" s="90">
        <f>SUM('2 - Individual Debt Obligations'!D13:D21)</f>
        <v>14289896.789999999</v>
      </c>
    </row>
    <row r="12" spans="1:11" ht="31.5" x14ac:dyDescent="0.25">
      <c r="A12" s="58" t="s">
        <v>82</v>
      </c>
      <c r="B12" s="90">
        <f>SUM('2 - Individual Debt Obligations'!E13:E21)</f>
        <v>17113515.799999997</v>
      </c>
    </row>
    <row r="13" spans="1:11" x14ac:dyDescent="0.25">
      <c r="A13" s="21"/>
      <c r="B13" s="21"/>
    </row>
    <row r="14" spans="1:11" ht="31.5" x14ac:dyDescent="0.25">
      <c r="A14" s="28" t="s">
        <v>224</v>
      </c>
      <c r="B14" s="29"/>
    </row>
    <row r="15" spans="1:11" x14ac:dyDescent="0.25">
      <c r="A15" s="57" t="s">
        <v>83</v>
      </c>
      <c r="B15" s="89">
        <v>3205000</v>
      </c>
    </row>
    <row r="16" spans="1:11" ht="31.5" x14ac:dyDescent="0.25">
      <c r="A16" s="58" t="s">
        <v>84</v>
      </c>
      <c r="B16" s="90">
        <v>0</v>
      </c>
    </row>
    <row r="17" spans="1:2" ht="31.5" x14ac:dyDescent="0.25">
      <c r="A17" s="58" t="s">
        <v>85</v>
      </c>
      <c r="B17" s="90">
        <v>0</v>
      </c>
    </row>
    <row r="18" spans="1:2" x14ac:dyDescent="0.25">
      <c r="A18" s="21"/>
      <c r="B18" s="21"/>
    </row>
    <row r="19" spans="1:2" ht="31.5" x14ac:dyDescent="0.25">
      <c r="A19" s="28" t="s">
        <v>223</v>
      </c>
      <c r="B19" s="31"/>
    </row>
    <row r="20" spans="1:2" x14ac:dyDescent="0.25">
      <c r="A20" s="57" t="s">
        <v>290</v>
      </c>
      <c r="B20" s="91">
        <v>16590</v>
      </c>
    </row>
    <row r="21" spans="1:2" x14ac:dyDescent="0.25">
      <c r="A21" s="57" t="s">
        <v>291</v>
      </c>
      <c r="B21" s="92" t="s">
        <v>330</v>
      </c>
    </row>
    <row r="22" spans="1:2" ht="31.5" customHeight="1" x14ac:dyDescent="0.25">
      <c r="A22" s="57" t="s">
        <v>86</v>
      </c>
      <c r="B22" s="89">
        <f>+B15/B20</f>
        <v>193.18866787221216</v>
      </c>
    </row>
    <row r="23" spans="1:2" ht="31.5" x14ac:dyDescent="0.25">
      <c r="A23" s="58" t="s">
        <v>87</v>
      </c>
      <c r="B23" s="90">
        <f>+B16/B20</f>
        <v>0</v>
      </c>
    </row>
    <row r="24" spans="1:2" ht="47.25" customHeight="1" x14ac:dyDescent="0.25">
      <c r="A24" s="58" t="s">
        <v>88</v>
      </c>
      <c r="B24" s="90">
        <f>+B17/B20</f>
        <v>0</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31"/>
  <sheetViews>
    <sheetView workbookViewId="0">
      <selection activeCell="K12" sqref="K12"/>
    </sheetView>
  </sheetViews>
  <sheetFormatPr defaultColWidth="9.140625"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C7" s="1">
        <v>2021</v>
      </c>
      <c r="D7" s="1" t="s">
        <v>45</v>
      </c>
      <c r="E7" s="1" t="s">
        <v>46</v>
      </c>
      <c r="F7" s="1" t="s">
        <v>46</v>
      </c>
      <c r="G7" s="1" t="s">
        <v>56</v>
      </c>
    </row>
    <row r="8" spans="1:8" x14ac:dyDescent="0.25">
      <c r="C8" s="1">
        <v>2022</v>
      </c>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296</v>
      </c>
      <c r="B31" s="96"/>
      <c r="C31" s="96" t="s">
        <v>295</v>
      </c>
    </row>
  </sheetData>
  <sheetProtection algorithmName="SHA-512" hashValue="c7mSOzRAEbjOJOdlUqaGdg6V1dtRvkQz7kPv5Hd6YPemtCCGXFFAoj7e2l8A4he5Qj3Zrm8hNTE5S38XPArTpg==" saltValue="nq0Qxh/XofrZ/GALBgQLag==" spinCount="100000" sheet="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O15"/>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280</v>
      </c>
      <c r="B2" s="23"/>
    </row>
    <row r="3" spans="1:2" x14ac:dyDescent="0.25">
      <c r="A3" s="8" t="s">
        <v>251</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276</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63"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3" priority="2">
      <formula>LEN(TRIM(E18))=0</formula>
    </cfRule>
  </conditionalFormatting>
  <conditionalFormatting sqref="E6:E14">
    <cfRule type="containsBlanks" dxfId="2"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249977111117893"/>
  </sheetPr>
  <dimension ref="A1:E43"/>
  <sheetViews>
    <sheetView zoomScale="85" zoomScaleNormal="85" workbookViewId="0">
      <selection sqref="A1:XFD1048576"/>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292</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249</v>
      </c>
      <c r="E7" s="54" t="s">
        <v>147</v>
      </c>
    </row>
    <row r="8" spans="1:5" s="11" customFormat="1" ht="47.25" x14ac:dyDescent="0.25">
      <c r="A8" s="41">
        <v>3</v>
      </c>
      <c r="B8" s="43" t="s">
        <v>217</v>
      </c>
      <c r="C8" s="15" t="s">
        <v>213</v>
      </c>
      <c r="D8" s="44" t="s">
        <v>250</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1.5" x14ac:dyDescent="0.25">
      <c r="A13" s="41" t="s">
        <v>171</v>
      </c>
      <c r="B13" s="17" t="s">
        <v>174</v>
      </c>
      <c r="C13" s="17" t="s">
        <v>265</v>
      </c>
      <c r="D13" s="17" t="s">
        <v>175</v>
      </c>
      <c r="E13" s="54" t="s">
        <v>271</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272</v>
      </c>
    </row>
    <row r="17" spans="1:5" x14ac:dyDescent="0.25">
      <c r="A17" s="41" t="s">
        <v>183</v>
      </c>
      <c r="B17" s="17" t="s">
        <v>220</v>
      </c>
      <c r="C17" s="17" t="s">
        <v>187</v>
      </c>
      <c r="D17" s="17" t="s">
        <v>188</v>
      </c>
      <c r="E17" s="54" t="s">
        <v>189</v>
      </c>
    </row>
    <row r="18" spans="1:5" ht="31.5" x14ac:dyDescent="0.25">
      <c r="A18" s="41" t="s">
        <v>186</v>
      </c>
      <c r="B18" s="17" t="s">
        <v>28</v>
      </c>
      <c r="C18" s="17" t="s">
        <v>191</v>
      </c>
      <c r="D18" s="17" t="s">
        <v>266</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267</v>
      </c>
      <c r="E21" s="54" t="s">
        <v>196</v>
      </c>
    </row>
    <row r="22" spans="1:5" ht="63" x14ac:dyDescent="0.25">
      <c r="A22" s="41" t="s">
        <v>199</v>
      </c>
      <c r="B22" s="17" t="s">
        <v>32</v>
      </c>
      <c r="C22" s="17" t="s">
        <v>201</v>
      </c>
      <c r="D22" s="17" t="s">
        <v>268</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273</v>
      </c>
      <c r="E27" s="54" t="s">
        <v>270</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288</v>
      </c>
      <c r="C33" s="15" t="s">
        <v>219</v>
      </c>
      <c r="D33" s="15" t="s">
        <v>218</v>
      </c>
      <c r="E33" s="55" t="s">
        <v>192</v>
      </c>
    </row>
    <row r="34" spans="1:5" ht="63" x14ac:dyDescent="0.25">
      <c r="A34" s="41">
        <v>8</v>
      </c>
      <c r="B34" s="17" t="s">
        <v>289</v>
      </c>
      <c r="C34" s="17" t="s">
        <v>274</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John Everett</cp:lastModifiedBy>
  <dcterms:created xsi:type="dcterms:W3CDTF">2017-01-13T17:49:37Z</dcterms:created>
  <dcterms:modified xsi:type="dcterms:W3CDTF">2022-01-04T21:36:22Z</dcterms:modified>
</cp:coreProperties>
</file>